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1050" windowWidth="11340" windowHeight="6345" activeTab="0"/>
  </bookViews>
  <sheets>
    <sheet name="BAREMO GENERAL" sheetId="1" r:id="rId1"/>
    <sheet name="BAREMO PUESTOS BASE" sheetId="2" r:id="rId2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'BAREMO GENERAL'!$B$9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120</definedName>
  </definedNames>
  <calcPr fullCalcOnLoad="1"/>
</workbook>
</file>

<file path=xl/sharedStrings.xml><?xml version="1.0" encoding="utf-8"?>
<sst xmlns="http://schemas.openxmlformats.org/spreadsheetml/2006/main" count="108" uniqueCount="57">
  <si>
    <t>Puntos/Año</t>
  </si>
  <si>
    <t>Años</t>
  </si>
  <si>
    <t>% Areas</t>
  </si>
  <si>
    <t>Puntuacion</t>
  </si>
  <si>
    <t>BAREMO GENERAL (maximo 35 puntos)</t>
  </si>
  <si>
    <t>Doctor</t>
  </si>
  <si>
    <t>Licenciado</t>
  </si>
  <si>
    <t>Resto titulaciones</t>
  </si>
  <si>
    <t>Nº Horas</t>
  </si>
  <si>
    <t>Sin prueba</t>
  </si>
  <si>
    <t>Con prueba</t>
  </si>
  <si>
    <t>Nº cursos</t>
  </si>
  <si>
    <t>100 o mas</t>
  </si>
  <si>
    <t>Total Puntos</t>
  </si>
  <si>
    <t>40-&lt;100</t>
  </si>
  <si>
    <t>20-&lt;40</t>
  </si>
  <si>
    <t>Diplomado</t>
  </si>
  <si>
    <t>GRADO</t>
  </si>
  <si>
    <t>PUNTUACION TOTAL</t>
  </si>
  <si>
    <t>N</t>
  </si>
  <si>
    <t>CUERPO PREFERENTE (máximo 2 puntos)</t>
  </si>
  <si>
    <t>S</t>
  </si>
  <si>
    <t>Funcional-Funcional 100%</t>
  </si>
  <si>
    <t>Funcional-Relacional 80%</t>
  </si>
  <si>
    <t>Relacional-Relacional 60%</t>
  </si>
  <si>
    <t>Agrupación de Areas 40%</t>
  </si>
  <si>
    <t>AREAS</t>
  </si>
  <si>
    <t>BAREMO PUESTOS BASE (maximo 30 puntos)</t>
  </si>
  <si>
    <t>Puntos</t>
  </si>
  <si>
    <t>CUERPO PREFERENTE (máximo 1,5 puntos)</t>
  </si>
  <si>
    <t>Nivel Solicitado</t>
  </si>
  <si>
    <t>Nivel Alegado</t>
  </si>
  <si>
    <t>Grado Consolidado</t>
  </si>
  <si>
    <t>Suma Parcial</t>
  </si>
  <si>
    <t>Nº de Años</t>
  </si>
  <si>
    <t>Años de Permanencia</t>
  </si>
  <si>
    <t>Nº meses Provisional</t>
  </si>
  <si>
    <t>Títulos</t>
  </si>
  <si>
    <t>Nº Títulos</t>
  </si>
  <si>
    <t>Horas Docencia</t>
  </si>
  <si>
    <t>Cuerpo Preferente</t>
  </si>
  <si>
    <t>Incremento</t>
  </si>
  <si>
    <t>% Áreas</t>
  </si>
  <si>
    <t>ÁREAS</t>
  </si>
  <si>
    <t>1 TRABAJO DESARROLLADO (máximo 9 puntos) (Año o fracción &gt; 6 meses)</t>
  </si>
  <si>
    <t>Puntos 1</t>
  </si>
  <si>
    <t>3 GRADO PERSONAL (máximo 6 puntos)</t>
  </si>
  <si>
    <t>4 PERMANENCIA PUESTO DE TRABAJO (máximo 5 puntos)</t>
  </si>
  <si>
    <t>5 TITULOS ACADEMICOS (máximo 4 puntos)</t>
  </si>
  <si>
    <t>6 CURSOS DE FORMACION (máximo 3 puntos)</t>
  </si>
  <si>
    <t>7 DOCENCIA (máximo 1,5 puntos)</t>
  </si>
  <si>
    <t>Nº de meses provisional</t>
  </si>
  <si>
    <t>PUNTUACIÓN TOTAL</t>
  </si>
  <si>
    <t>Puestos desempeñados / Reservados</t>
  </si>
  <si>
    <t>1 TRABAJO DESARROLLADO (máximo 6 puntos)</t>
  </si>
  <si>
    <t>6 CURSOS DE FORMACION (máximo 2,5 puntos)</t>
  </si>
  <si>
    <t>2 ANTIGÜEDAD (máximo 6,5 puntos)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</si>
</sst>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color indexed="9"/>
      <name val="Comic Sans MS"/>
      <family val="4"/>
    </font>
    <font>
      <i/>
      <sz val="10"/>
      <name val="Comic Sans MS"/>
      <family val="4"/>
    </font>
    <font>
      <sz val="10"/>
      <color indexed="10"/>
      <name val="Comic Sans MS"/>
      <family val="4"/>
    </font>
    <font>
      <sz val="10"/>
      <color indexed="57"/>
      <name val="Comic Sans MS"/>
      <family val="4"/>
    </font>
    <font>
      <u val="single"/>
      <sz val="10"/>
      <color indexed="57"/>
      <name val="Comic Sans MS"/>
      <family val="4"/>
    </font>
    <font>
      <b/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41F26"/>
        <bgColor indexed="64"/>
      </patternFill>
    </fill>
    <fill>
      <patternFill patternType="solid">
        <fgColor rgb="FF547A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/>
      <protection locked="0"/>
    </xf>
    <xf numFmtId="166" fontId="2" fillId="0" borderId="10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/>
      <protection locked="0"/>
    </xf>
    <xf numFmtId="9" fontId="5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9" fontId="5" fillId="0" borderId="1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16" borderId="10" xfId="0" applyNumberFormat="1" applyFont="1" applyFill="1" applyBorder="1" applyAlignment="1">
      <alignment/>
    </xf>
    <xf numFmtId="164" fontId="2" fillId="16" borderId="10" xfId="0" applyNumberFormat="1" applyFont="1" applyFill="1" applyBorder="1" applyAlignment="1" applyProtection="1">
      <alignment/>
      <protection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right"/>
    </xf>
    <xf numFmtId="165" fontId="2" fillId="16" borderId="10" xfId="0" applyNumberFormat="1" applyFont="1" applyFill="1" applyBorder="1" applyAlignment="1">
      <alignment/>
    </xf>
    <xf numFmtId="0" fontId="4" fillId="16" borderId="16" xfId="0" applyFont="1" applyFill="1" applyBorder="1" applyAlignment="1">
      <alignment horizontal="center"/>
    </xf>
    <xf numFmtId="1" fontId="2" fillId="0" borderId="17" xfId="0" applyNumberFormat="1" applyFont="1" applyBorder="1" applyAlignment="1">
      <alignment/>
    </xf>
    <xf numFmtId="0" fontId="4" fillId="16" borderId="11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9" fontId="48" fillId="35" borderId="11" xfId="0" applyNumberFormat="1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165" fontId="48" fillId="35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704850</xdr:colOff>
      <xdr:row>0</xdr:row>
      <xdr:rowOff>200025</xdr:rowOff>
    </xdr:from>
    <xdr:to>
      <xdr:col>6</xdr:col>
      <xdr:colOff>752475</xdr:colOff>
      <xdr:row>3</xdr:row>
      <xdr:rowOff>152400</xdr:rowOff>
    </xdr:to>
    <xdr:pic>
      <xdr:nvPicPr>
        <xdr:cNvPr id="1" name="Picture 23" descr="Logo Ustea S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0002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571500</xdr:colOff>
      <xdr:row>1</xdr:row>
      <xdr:rowOff>19050</xdr:rowOff>
    </xdr:from>
    <xdr:to>
      <xdr:col>6</xdr:col>
      <xdr:colOff>381000</xdr:colOff>
      <xdr:row>3</xdr:row>
      <xdr:rowOff>180975</xdr:rowOff>
    </xdr:to>
    <xdr:pic>
      <xdr:nvPicPr>
        <xdr:cNvPr id="1" name="Picture 23" descr="Logo Ustea S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0955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7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.57421875" style="1" customWidth="1"/>
    <col min="2" max="2" width="20.28125" style="1" customWidth="1"/>
    <col min="3" max="3" width="23.28125" style="1" bestFit="1" customWidth="1"/>
    <col min="4" max="4" width="16.57421875" style="1" bestFit="1" customWidth="1"/>
    <col min="5" max="5" width="7.421875" style="1" bestFit="1" customWidth="1"/>
    <col min="6" max="6" width="23.8515625" style="1" bestFit="1" customWidth="1"/>
    <col min="7" max="7" width="15.28125" style="1" bestFit="1" customWidth="1"/>
    <col min="8" max="8" width="3.00390625" style="1" customWidth="1"/>
    <col min="9" max="9" width="24.140625" style="1" customWidth="1"/>
    <col min="10" max="10" width="6.28125" style="1" hidden="1" customWidth="1"/>
    <col min="11" max="13" width="11.421875" style="1" hidden="1" customWidth="1"/>
    <col min="14" max="16384" width="11.421875" style="1" customWidth="1"/>
  </cols>
  <sheetData>
    <row r="1" spans="1:9" ht="16.5">
      <c r="A1" s="8"/>
      <c r="B1" s="53" t="s">
        <v>4</v>
      </c>
      <c r="C1" s="53"/>
      <c r="D1" s="53"/>
      <c r="E1" s="53"/>
      <c r="F1" s="53"/>
      <c r="G1" s="54"/>
      <c r="H1" s="7"/>
      <c r="I1" s="7"/>
    </row>
    <row r="2" ht="15" customHeight="1"/>
    <row r="3" ht="15" customHeight="1"/>
    <row r="4" ht="15" customHeight="1"/>
    <row r="5" spans="1:7" ht="16.5">
      <c r="A5" s="8"/>
      <c r="B5" s="55" t="s">
        <v>44</v>
      </c>
      <c r="C5" s="55"/>
      <c r="D5" s="55"/>
      <c r="E5" s="55"/>
      <c r="F5" s="55"/>
      <c r="G5" s="56"/>
    </row>
    <row r="6" ht="15" customHeight="1"/>
    <row r="7" spans="2:9" ht="17.25" thickBot="1">
      <c r="B7" s="49" t="s">
        <v>53</v>
      </c>
      <c r="C7" s="50"/>
      <c r="D7" s="50"/>
      <c r="E7" s="50"/>
      <c r="F7" s="50"/>
      <c r="G7" s="51"/>
      <c r="I7" s="27"/>
    </row>
    <row r="8" spans="2:9" ht="15.75" thickTop="1">
      <c r="B8" s="3" t="s">
        <v>30</v>
      </c>
      <c r="C8" s="3" t="s">
        <v>31</v>
      </c>
      <c r="D8" s="3" t="s">
        <v>0</v>
      </c>
      <c r="E8" s="3" t="s">
        <v>1</v>
      </c>
      <c r="F8" s="3" t="s">
        <v>2</v>
      </c>
      <c r="G8" s="3" t="s">
        <v>3</v>
      </c>
      <c r="I8" s="26" t="s">
        <v>26</v>
      </c>
    </row>
    <row r="9" spans="2:10" ht="15" customHeight="1">
      <c r="B9" s="9">
        <v>0</v>
      </c>
      <c r="C9" s="9">
        <v>0</v>
      </c>
      <c r="D9" s="10">
        <f>IF(B9&lt;C9,1.8,(IF(B9-C9=0,1.7,(IF(B9-C9=1,1.6,(IF(B9-C9=2,1.5,(IF(B9-C9=3,1.4,(IF(B9-C9=4,1.3,(IF(B9-C9=5,1.2,(IF(B9-C9=6,1.1,1)))))))))))))))</f>
        <v>1.7</v>
      </c>
      <c r="E9" s="11">
        <v>0</v>
      </c>
      <c r="F9" s="12">
        <v>1</v>
      </c>
      <c r="G9" s="29">
        <f>D9*E9*F9</f>
        <v>0</v>
      </c>
      <c r="I9" s="24" t="s">
        <v>22</v>
      </c>
      <c r="J9" s="2">
        <v>1</v>
      </c>
    </row>
    <row r="10" spans="2:10" ht="15" customHeight="1">
      <c r="B10" s="28">
        <f>B9</f>
        <v>0</v>
      </c>
      <c r="C10" s="9">
        <v>0</v>
      </c>
      <c r="D10" s="10">
        <f>IF(B10&lt;C10,1.8,(IF(B10-C10=0,1.7,(IF(B10-C10=1,1.6,(IF(B10-C10=2,1.5,(IF(B10-C10=3,1.4,(IF(B10-C10=4,1.3,(IF(B10-C10=5,1.2,(IF(B10-C10=6,1.1,1)))))))))))))))</f>
        <v>1.7</v>
      </c>
      <c r="E10" s="11">
        <v>0</v>
      </c>
      <c r="F10" s="12">
        <v>1</v>
      </c>
      <c r="G10" s="29">
        <f>D10*E10*F10</f>
        <v>0</v>
      </c>
      <c r="I10" s="24" t="s">
        <v>23</v>
      </c>
      <c r="J10" s="2">
        <v>0.8</v>
      </c>
    </row>
    <row r="11" spans="2:10" ht="15" customHeight="1">
      <c r="B11" s="28">
        <f>B9</f>
        <v>0</v>
      </c>
      <c r="C11" s="9">
        <v>0</v>
      </c>
      <c r="D11" s="10">
        <f>IF(B11&lt;C11,1.8,(IF(B11-C11=0,1.7,(IF(B11-C11=1,1.6,(IF(B11-C11=2,1.5,(IF(B11-C11=3,1.4,(IF(B11-C11=4,1.3,(IF(B11-C11=5,1.2,(IF(B11-C11=6,1.1,1)))))))))))))))</f>
        <v>1.7</v>
      </c>
      <c r="E11" s="11">
        <v>0</v>
      </c>
      <c r="F11" s="12">
        <v>1</v>
      </c>
      <c r="G11" s="29">
        <f>D11*E11*F11</f>
        <v>0</v>
      </c>
      <c r="I11" s="24" t="s">
        <v>24</v>
      </c>
      <c r="J11" s="2">
        <v>0.6</v>
      </c>
    </row>
    <row r="12" spans="2:10" ht="15" customHeight="1" thickBot="1">
      <c r="B12" s="28">
        <f>B9</f>
        <v>0</v>
      </c>
      <c r="C12" s="9">
        <v>0</v>
      </c>
      <c r="D12" s="10">
        <f>IF(B12&lt;C12,1.8,(IF(B12-C12=0,1.7,(IF(B12-C12=1,1.6,(IF(B12-C12=2,1.5,(IF(B12-C12=3,1.4,(IF(B12-C12=4,1.3,(IF(B12-C12=5,1.2,(IF(B12-C12=6,1.1,1)))))))))))))))</f>
        <v>1.7</v>
      </c>
      <c r="E12" s="11">
        <v>0</v>
      </c>
      <c r="F12" s="12">
        <v>1</v>
      </c>
      <c r="G12" s="29">
        <f>D12*E12*F12</f>
        <v>0</v>
      </c>
      <c r="I12" s="25" t="s">
        <v>25</v>
      </c>
      <c r="J12" s="2">
        <v>0.4</v>
      </c>
    </row>
    <row r="13" spans="2:11" ht="15" customHeight="1" thickTop="1">
      <c r="B13" s="28">
        <f>B9</f>
        <v>0</v>
      </c>
      <c r="C13" s="9">
        <v>0</v>
      </c>
      <c r="D13" s="10">
        <f>IF(B13&lt;C13,1.8,(IF(B13-C13=0,1.7,(IF(B13-C13=1,1.6,(IF(B13-C13=2,1.5,(IF(B13-C13=3,1.4,(IF(B13-C13=4,1.3,(IF(B13-C13=5,1.2,(IF(B13-C13=6,1.1,1)))))))))))))))</f>
        <v>1.7</v>
      </c>
      <c r="E13" s="11">
        <v>0</v>
      </c>
      <c r="F13" s="12">
        <v>1</v>
      </c>
      <c r="G13" s="29">
        <f>D13*E13*F13</f>
        <v>0</v>
      </c>
      <c r="J13" s="2">
        <v>0</v>
      </c>
      <c r="K13" s="2"/>
    </row>
    <row r="14" spans="4:7" ht="15" customHeight="1">
      <c r="D14" s="13"/>
      <c r="E14" s="44"/>
      <c r="F14" s="37" t="s">
        <v>45</v>
      </c>
      <c r="G14" s="38">
        <f>IF((E9+E10+E11+E12+E13)&gt;5,"ERROR",SUM(G9:G13))</f>
        <v>0</v>
      </c>
    </row>
    <row r="15" spans="2:7" ht="15" customHeight="1">
      <c r="B15" s="6"/>
      <c r="C15" s="52">
        <f>IF(G14="ERROR","Nº de años no puede ser superior a 5","")</f>
      </c>
      <c r="D15" s="52"/>
      <c r="E15" s="15"/>
      <c r="F15" s="36"/>
      <c r="G15" s="36"/>
    </row>
    <row r="16" spans="4:7" ht="15" customHeight="1">
      <c r="D16" s="13"/>
      <c r="E16" s="15"/>
      <c r="F16" s="16"/>
      <c r="G16" s="16"/>
    </row>
    <row r="17" ht="15" customHeight="1">
      <c r="G17" s="7"/>
    </row>
    <row r="18" ht="15" customHeight="1">
      <c r="F18" s="2"/>
    </row>
    <row r="19" spans="2:7" ht="15" customHeight="1">
      <c r="B19" s="57" t="s">
        <v>56</v>
      </c>
      <c r="C19" s="55"/>
      <c r="D19" s="55"/>
      <c r="E19" s="55"/>
      <c r="F19" s="55"/>
      <c r="G19" s="56"/>
    </row>
    <row r="20" ht="15" customHeight="1">
      <c r="F20" s="2"/>
    </row>
    <row r="21" ht="15" customHeight="1">
      <c r="F21" s="2"/>
    </row>
    <row r="22" ht="15" customHeight="1">
      <c r="F22" s="2"/>
    </row>
    <row r="23" spans="3:4" ht="15" customHeight="1">
      <c r="C23" s="39" t="s">
        <v>34</v>
      </c>
      <c r="D23" s="39" t="s">
        <v>28</v>
      </c>
    </row>
    <row r="24" spans="3:4" ht="15" customHeight="1">
      <c r="C24" s="9">
        <v>0</v>
      </c>
      <c r="D24" s="18">
        <f>IF((C24*0.25)&gt;6.5,6.5,(C24*0.25))</f>
        <v>0</v>
      </c>
    </row>
    <row r="25" ht="15" customHeight="1">
      <c r="K25" s="3" t="s">
        <v>17</v>
      </c>
    </row>
    <row r="26" spans="2:11" ht="15" customHeight="1">
      <c r="B26" s="58" t="s">
        <v>46</v>
      </c>
      <c r="C26" s="55"/>
      <c r="D26" s="55"/>
      <c r="E26" s="55"/>
      <c r="F26" s="55"/>
      <c r="G26" s="56"/>
      <c r="K26" s="4">
        <f>IF((B29&lt;C29),6,0)</f>
        <v>0</v>
      </c>
    </row>
    <row r="27" spans="11:12" ht="15" customHeight="1">
      <c r="K27" s="4">
        <f>IF(B29=0,0,IF((B29=C29),5,0))</f>
        <v>0</v>
      </c>
      <c r="L27" s="1">
        <v>0</v>
      </c>
    </row>
    <row r="28" spans="2:12" ht="15" customHeight="1">
      <c r="B28" s="39" t="s">
        <v>30</v>
      </c>
      <c r="C28" s="40" t="s">
        <v>32</v>
      </c>
      <c r="D28" s="39" t="s">
        <v>28</v>
      </c>
      <c r="K28" s="4">
        <f>IF((B29-C29=1),4.5,0)</f>
        <v>0</v>
      </c>
      <c r="L28" s="1">
        <v>1</v>
      </c>
    </row>
    <row r="29" spans="2:12" ht="15" customHeight="1">
      <c r="B29" s="30">
        <f>B9</f>
        <v>0</v>
      </c>
      <c r="C29" s="9">
        <v>0</v>
      </c>
      <c r="D29" s="18">
        <f>K37</f>
        <v>0</v>
      </c>
      <c r="K29" s="4">
        <f>IF((B29-C29=2),4,0)</f>
        <v>0</v>
      </c>
      <c r="L29" s="1">
        <v>2</v>
      </c>
    </row>
    <row r="30" spans="11:12" ht="15" customHeight="1">
      <c r="K30" s="4">
        <f>IF((B29-C29=3),3.5,0)</f>
        <v>0</v>
      </c>
      <c r="L30" s="1">
        <v>3</v>
      </c>
    </row>
    <row r="31" spans="11:12" ht="15" customHeight="1">
      <c r="K31" s="4">
        <f>IF((B29-C29=4),3,0)</f>
        <v>0</v>
      </c>
      <c r="L31" s="1">
        <v>4</v>
      </c>
    </row>
    <row r="32" spans="2:12" ht="15" customHeight="1">
      <c r="B32" s="58" t="s">
        <v>47</v>
      </c>
      <c r="C32" s="55"/>
      <c r="D32" s="55"/>
      <c r="E32" s="55"/>
      <c r="F32" s="55"/>
      <c r="G32" s="56"/>
      <c r="K32" s="4">
        <f>IF((B29-C29=5),2.5,0)</f>
        <v>0</v>
      </c>
      <c r="L32" s="1">
        <v>5</v>
      </c>
    </row>
    <row r="33" spans="11:12" ht="15" customHeight="1">
      <c r="K33" s="4">
        <f>IF((B29-C29=6),2,0)</f>
        <v>0</v>
      </c>
      <c r="L33" s="1">
        <v>6</v>
      </c>
    </row>
    <row r="34" spans="2:12" ht="15" customHeight="1">
      <c r="B34" s="39" t="s">
        <v>35</v>
      </c>
      <c r="C34" s="39" t="s">
        <v>51</v>
      </c>
      <c r="D34" s="39" t="s">
        <v>28</v>
      </c>
      <c r="K34" s="4">
        <f>IF((B29-C29=7),1.5,0)</f>
        <v>0</v>
      </c>
      <c r="L34" s="1">
        <v>7</v>
      </c>
    </row>
    <row r="35" spans="2:12" ht="15" customHeight="1">
      <c r="B35" s="9">
        <v>0</v>
      </c>
      <c r="C35" s="9">
        <v>0</v>
      </c>
      <c r="D35" s="19">
        <f>IF(B35=3,1-(1/36*0.25*C35),(IF(B35=4,1.5-(1.5/48*0.25*C35),(IF(B35=5,2-(2/60*0.25*C35),(IF(B35=6,2.5-(2.5/72*0.25*C35),(IF(B35=7,3-(3/84*0.25*C35),(IF(B35=8,3.5-(3.5/96*0.25*C35),(IF(B35=9,4-(4/108*0.25*C35),(IF(B35&gt;=10,5-(5/120*0.25*C35),0)))))))))))))))</f>
        <v>0</v>
      </c>
      <c r="K35" s="4">
        <f>IF((B29-C29=8),1,0)</f>
        <v>0</v>
      </c>
      <c r="L35" s="1">
        <v>8</v>
      </c>
    </row>
    <row r="36" ht="15" customHeight="1">
      <c r="K36" s="4">
        <v>0</v>
      </c>
    </row>
    <row r="37" ht="15" customHeight="1">
      <c r="K37" s="4">
        <f>SUM(K26:K36)</f>
        <v>0</v>
      </c>
    </row>
    <row r="38" spans="2:7" ht="15" customHeight="1">
      <c r="B38" s="58" t="s">
        <v>48</v>
      </c>
      <c r="C38" s="55"/>
      <c r="D38" s="55"/>
      <c r="E38" s="55"/>
      <c r="F38" s="55"/>
      <c r="G38" s="56"/>
    </row>
    <row r="39" ht="15" customHeight="1"/>
    <row r="40" spans="2:4" ht="15" customHeight="1">
      <c r="B40" s="39" t="s">
        <v>37</v>
      </c>
      <c r="C40" s="39" t="s">
        <v>38</v>
      </c>
      <c r="D40" s="39" t="s">
        <v>28</v>
      </c>
    </row>
    <row r="41" spans="2:4" ht="15" customHeight="1">
      <c r="B41" s="4" t="s">
        <v>5</v>
      </c>
      <c r="C41" s="9">
        <v>0</v>
      </c>
      <c r="D41" s="20">
        <f>C41*2</f>
        <v>0</v>
      </c>
    </row>
    <row r="42" spans="2:4" ht="15" customHeight="1">
      <c r="B42" s="4" t="s">
        <v>6</v>
      </c>
      <c r="C42" s="9">
        <v>0</v>
      </c>
      <c r="D42" s="20">
        <f>C42*1.3</f>
        <v>0</v>
      </c>
    </row>
    <row r="43" spans="2:4" ht="15" customHeight="1">
      <c r="B43" s="4" t="s">
        <v>16</v>
      </c>
      <c r="C43" s="9">
        <v>0</v>
      </c>
      <c r="D43" s="20">
        <f>C43*1</f>
        <v>0</v>
      </c>
    </row>
    <row r="44" spans="2:4" ht="15" customHeight="1">
      <c r="B44" s="4" t="s">
        <v>7</v>
      </c>
      <c r="C44" s="9">
        <v>0</v>
      </c>
      <c r="D44" s="20">
        <f>C44*0.6</f>
        <v>0</v>
      </c>
    </row>
    <row r="45" spans="3:4" ht="15" customHeight="1">
      <c r="C45" s="13"/>
      <c r="D45" s="20">
        <f>IF((D41+D42+D43+D44)&gt;4,4,(D41+D42+D43+D44))</f>
        <v>0</v>
      </c>
    </row>
    <row r="46" ht="15" customHeight="1"/>
    <row r="47" ht="15" customHeight="1"/>
    <row r="48" spans="2:7" ht="15" customHeight="1">
      <c r="B48" s="58" t="s">
        <v>49</v>
      </c>
      <c r="C48" s="55"/>
      <c r="D48" s="55"/>
      <c r="E48" s="55"/>
      <c r="F48" s="55"/>
      <c r="G48" s="56"/>
    </row>
    <row r="49" ht="15" customHeight="1"/>
    <row r="50" spans="2:4" ht="15" customHeight="1">
      <c r="B50" s="48" t="s">
        <v>8</v>
      </c>
      <c r="C50" s="39" t="s">
        <v>9</v>
      </c>
      <c r="D50" s="39" t="s">
        <v>10</v>
      </c>
    </row>
    <row r="51" spans="2:4" ht="15" customHeight="1">
      <c r="B51" s="48"/>
      <c r="C51" s="39" t="s">
        <v>11</v>
      </c>
      <c r="D51" s="39" t="s">
        <v>11</v>
      </c>
    </row>
    <row r="52" spans="2:4" ht="15" customHeight="1">
      <c r="B52" s="3" t="s">
        <v>15</v>
      </c>
      <c r="C52" s="11">
        <v>0</v>
      </c>
      <c r="D52" s="11">
        <v>0</v>
      </c>
    </row>
    <row r="53" spans="2:4" ht="15" customHeight="1">
      <c r="B53" s="3" t="s">
        <v>14</v>
      </c>
      <c r="C53" s="11">
        <v>0</v>
      </c>
      <c r="D53" s="11">
        <v>0</v>
      </c>
    </row>
    <row r="54" spans="2:4" ht="15" customHeight="1">
      <c r="B54" s="3" t="s">
        <v>12</v>
      </c>
      <c r="C54" s="11">
        <v>0</v>
      </c>
      <c r="D54" s="11">
        <v>0</v>
      </c>
    </row>
    <row r="55" spans="2:4" ht="15" customHeight="1">
      <c r="B55" s="3" t="s">
        <v>33</v>
      </c>
      <c r="C55" s="21">
        <f>C52*0.3+C53*0.5+C54*1</f>
        <v>0</v>
      </c>
      <c r="D55" s="21">
        <f>(D52*0.3+D53*0.5+D54*1)*1.25</f>
        <v>0</v>
      </c>
    </row>
    <row r="56" spans="3:4" ht="15" customHeight="1">
      <c r="C56" s="41" t="s">
        <v>13</v>
      </c>
      <c r="D56" s="42">
        <f>IF((C52*0.3+C53*0.5+C54*1+(D52*0.3+D53*0.5+D54*1)*1.25)&gt;3,3,(C52*0.3+C53*0.5+C54*1+(D52*0.3+D53*0.5+D54*1)*1.25))</f>
        <v>0</v>
      </c>
    </row>
    <row r="57" ht="15" customHeight="1"/>
    <row r="58" ht="15" customHeight="1"/>
    <row r="59" spans="2:7" ht="15" customHeight="1">
      <c r="B59" s="58" t="s">
        <v>50</v>
      </c>
      <c r="C59" s="55"/>
      <c r="D59" s="55"/>
      <c r="E59" s="55"/>
      <c r="F59" s="55"/>
      <c r="G59" s="56"/>
    </row>
    <row r="60" ht="15" customHeight="1"/>
    <row r="61" spans="2:3" ht="15" customHeight="1">
      <c r="B61" s="39" t="s">
        <v>39</v>
      </c>
      <c r="C61" s="39" t="s">
        <v>28</v>
      </c>
    </row>
    <row r="62" spans="2:3" ht="15" customHeight="1">
      <c r="B62" s="22">
        <v>0</v>
      </c>
      <c r="C62" s="18">
        <f>IF(B62/10*0.1&gt;1.5,1.5,B62/10*0.1)</f>
        <v>0</v>
      </c>
    </row>
    <row r="63" ht="15" customHeight="1"/>
    <row r="64" ht="15" customHeight="1"/>
    <row r="65" spans="2:7" ht="15" customHeight="1">
      <c r="B65" s="58" t="s">
        <v>20</v>
      </c>
      <c r="C65" s="55"/>
      <c r="D65" s="55"/>
      <c r="E65" s="55"/>
      <c r="F65" s="55"/>
      <c r="G65" s="56"/>
    </row>
    <row r="66" ht="15" customHeight="1"/>
    <row r="67" spans="2:11" ht="15" customHeight="1">
      <c r="B67" s="40" t="s">
        <v>40</v>
      </c>
      <c r="C67" s="23" t="s">
        <v>19</v>
      </c>
      <c r="K67" s="5" t="s">
        <v>21</v>
      </c>
    </row>
    <row r="68" spans="2:11" ht="15" customHeight="1">
      <c r="B68" s="40" t="s">
        <v>41</v>
      </c>
      <c r="C68" s="21">
        <f>IF(C67="N",0,IF((G14+D24+D29+D35+D45+D56+C62)*0.1&gt;2,2,(G14+D24+D29+D35+D45+D56+C62)*0.1))</f>
        <v>0</v>
      </c>
      <c r="K68" s="5" t="s">
        <v>19</v>
      </c>
    </row>
    <row r="69" ht="15" customHeight="1"/>
    <row r="70" ht="15" customHeight="1"/>
    <row r="71" ht="15" customHeight="1"/>
    <row r="72" spans="2:7" ht="15" customHeight="1">
      <c r="B72" s="58" t="s">
        <v>52</v>
      </c>
      <c r="C72" s="55"/>
      <c r="D72" s="55"/>
      <c r="E72" s="55"/>
      <c r="F72" s="55"/>
      <c r="G72" s="56"/>
    </row>
    <row r="73" ht="15" customHeight="1">
      <c r="B73" s="6"/>
    </row>
    <row r="74" ht="15" customHeight="1"/>
    <row r="75" spans="2:4" ht="15" customHeight="1">
      <c r="B75" s="59" t="s">
        <v>18</v>
      </c>
      <c r="C75" s="59"/>
      <c r="D75" s="60">
        <f>IF((G14+D24+D29+D35+D45+D56+C62+C68)&gt;35,35,G14+D24+D29+D35+D45+D56+C62+C68)</f>
        <v>0</v>
      </c>
    </row>
    <row r="76" ht="15" customHeight="1"/>
    <row r="77" ht="15" customHeight="1"/>
    <row r="78" ht="15" customHeight="1"/>
  </sheetData>
  <sheetProtection password="BBB3" sheet="1" objects="1" scenarios="1" selectLockedCells="1"/>
  <mergeCells count="14">
    <mergeCell ref="B5:G5"/>
    <mergeCell ref="B1:G1"/>
    <mergeCell ref="B38:G38"/>
    <mergeCell ref="B48:G48"/>
    <mergeCell ref="B7:G7"/>
    <mergeCell ref="B65:G65"/>
    <mergeCell ref="C15:D15"/>
    <mergeCell ref="B75:C75"/>
    <mergeCell ref="B50:B51"/>
    <mergeCell ref="B19:G19"/>
    <mergeCell ref="B26:G26"/>
    <mergeCell ref="B32:G32"/>
    <mergeCell ref="B72:G72"/>
    <mergeCell ref="B59:G59"/>
  </mergeCells>
  <conditionalFormatting sqref="C14">
    <cfRule type="cellIs" priority="1" dxfId="0" operator="equal" stopIfTrue="1">
      <formula>"ERROR"</formula>
    </cfRule>
  </conditionalFormatting>
  <conditionalFormatting sqref="E14:E16">
    <cfRule type="cellIs" priority="2" dxfId="0" operator="equal" stopIfTrue="1">
      <formula>"ERROR"</formula>
    </cfRule>
  </conditionalFormatting>
  <conditionalFormatting sqref="C15:C16">
    <cfRule type="cellIs" priority="3" dxfId="0" operator="equal" stopIfTrue="1">
      <formula>"Nº de años no puede ser superior a 5"</formula>
    </cfRule>
  </conditionalFormatting>
  <dataValidations count="2">
    <dataValidation type="list" allowBlank="1" showInputMessage="1" showErrorMessage="1" promptTitle="Cuerpo Preferente" prompt="Indica si participas desde el cuerpo preferente del cuerpo." sqref="C67">
      <formula1>$K$67:$K$68</formula1>
    </dataValidation>
    <dataValidation type="list" allowBlank="1" showInputMessage="1" showErrorMessage="1" promptTitle="Área puesto alegado / solicitado" prompt="Funcional - Funcional   100%&#10;Funcional - Relacional    80%&#10;Relacional - Relacional   60%&#10;Agrupación de Áreas     40%" sqref="F9:F13">
      <formula1>$J$9:$J$13</formula1>
    </dataValidation>
  </dataValidation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L5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.28515625" style="1" customWidth="1"/>
    <col min="2" max="2" width="19.00390625" style="1" customWidth="1"/>
    <col min="3" max="3" width="20.28125" style="1" bestFit="1" customWidth="1"/>
    <col min="4" max="4" width="14.140625" style="1" bestFit="1" customWidth="1"/>
    <col min="5" max="5" width="12.140625" style="1" bestFit="1" customWidth="1"/>
    <col min="6" max="6" width="15.28125" style="1" bestFit="1" customWidth="1"/>
    <col min="7" max="7" width="13.8515625" style="1" bestFit="1" customWidth="1"/>
    <col min="8" max="8" width="4.57421875" style="1" customWidth="1"/>
    <col min="9" max="9" width="24.140625" style="1" customWidth="1"/>
    <col min="10" max="13" width="11.421875" style="1" hidden="1" customWidth="1"/>
    <col min="14" max="16384" width="11.421875" style="1" customWidth="1"/>
  </cols>
  <sheetData>
    <row r="1" spans="2:9" ht="15" customHeight="1">
      <c r="B1" s="53" t="s">
        <v>27</v>
      </c>
      <c r="C1" s="53"/>
      <c r="D1" s="53"/>
      <c r="E1" s="53"/>
      <c r="F1" s="53"/>
      <c r="G1" s="54"/>
      <c r="H1" s="7"/>
      <c r="I1" s="7"/>
    </row>
    <row r="2" ht="15" customHeight="1"/>
    <row r="3" ht="15" customHeight="1">
      <c r="F3" s="6"/>
    </row>
    <row r="4" ht="15" customHeight="1" thickBot="1">
      <c r="I4" s="27"/>
    </row>
    <row r="5" spans="2:10" ht="15" customHeight="1" thickTop="1">
      <c r="B5" s="55" t="s">
        <v>54</v>
      </c>
      <c r="C5" s="55"/>
      <c r="D5" s="55"/>
      <c r="E5" s="55"/>
      <c r="F5" s="55"/>
      <c r="G5" s="56"/>
      <c r="I5" s="26" t="s">
        <v>43</v>
      </c>
      <c r="J5" s="2">
        <v>1</v>
      </c>
    </row>
    <row r="6" spans="9:10" ht="15" customHeight="1">
      <c r="I6" s="24" t="s">
        <v>22</v>
      </c>
      <c r="J6" s="2">
        <v>0.8</v>
      </c>
    </row>
    <row r="7" spans="2:10" ht="15" customHeight="1">
      <c r="B7" s="45" t="s">
        <v>30</v>
      </c>
      <c r="C7" s="46" t="s">
        <v>31</v>
      </c>
      <c r="D7" s="46" t="s">
        <v>28</v>
      </c>
      <c r="E7" s="46" t="s">
        <v>42</v>
      </c>
      <c r="F7" s="46" t="s">
        <v>3</v>
      </c>
      <c r="G7" s="17"/>
      <c r="I7" s="24" t="s">
        <v>23</v>
      </c>
      <c r="J7" s="2">
        <v>0.6</v>
      </c>
    </row>
    <row r="8" spans="2:10" ht="15" customHeight="1">
      <c r="B8" s="9">
        <v>0</v>
      </c>
      <c r="C8" s="9">
        <v>0</v>
      </c>
      <c r="D8" s="14">
        <f>IF(B8=0,0,IF(C8-B8&lt;=0,6,IF((C8-B8)&lt;=2,4,IF((C8-B8)&lt;=4,2,1))))</f>
        <v>0</v>
      </c>
      <c r="E8" s="31">
        <v>1</v>
      </c>
      <c r="F8" s="20">
        <f>D8*E8</f>
        <v>0</v>
      </c>
      <c r="G8" s="32"/>
      <c r="I8" s="24" t="s">
        <v>24</v>
      </c>
      <c r="J8" s="2">
        <v>0.4</v>
      </c>
    </row>
    <row r="9" spans="2:10" ht="15" customHeight="1" thickBot="1">
      <c r="B9" s="33"/>
      <c r="C9" s="33"/>
      <c r="D9" s="16"/>
      <c r="E9" s="34"/>
      <c r="F9" s="35"/>
      <c r="G9" s="32"/>
      <c r="I9" s="25" t="s">
        <v>25</v>
      </c>
      <c r="J9" s="2">
        <v>0</v>
      </c>
    </row>
    <row r="10" spans="2:7" ht="15" customHeight="1" thickTop="1">
      <c r="B10" s="55" t="s">
        <v>56</v>
      </c>
      <c r="C10" s="55"/>
      <c r="D10" s="55"/>
      <c r="E10" s="55"/>
      <c r="F10" s="55"/>
      <c r="G10" s="56"/>
    </row>
    <row r="11" ht="15" customHeight="1"/>
    <row r="12" spans="3:4" ht="15" customHeight="1">
      <c r="C12" s="47" t="s">
        <v>34</v>
      </c>
      <c r="D12" s="43" t="s">
        <v>28</v>
      </c>
    </row>
    <row r="13" spans="3:4" ht="15" customHeight="1">
      <c r="C13" s="9">
        <v>0</v>
      </c>
      <c r="D13" s="18">
        <f>IF((C13*0.25)&gt;6.5,6.5,(C13*0.25))</f>
        <v>0</v>
      </c>
    </row>
    <row r="14" ht="15" customHeight="1">
      <c r="K14" s="3" t="s">
        <v>17</v>
      </c>
    </row>
    <row r="15" spans="2:11" ht="15" customHeight="1">
      <c r="B15" s="58" t="s">
        <v>46</v>
      </c>
      <c r="C15" s="55"/>
      <c r="D15" s="55"/>
      <c r="E15" s="55"/>
      <c r="F15" s="55"/>
      <c r="G15" s="56"/>
      <c r="K15" s="4">
        <f>IF((B18&lt;C18),6,0)</f>
        <v>0</v>
      </c>
    </row>
    <row r="16" spans="11:12" ht="15" customHeight="1">
      <c r="K16" s="4">
        <f>IF(B18=0,0,IF((B18=C18),5,0))</f>
        <v>0</v>
      </c>
      <c r="L16" s="1">
        <v>0</v>
      </c>
    </row>
    <row r="17" spans="2:12" ht="15" customHeight="1">
      <c r="B17" s="40" t="s">
        <v>30</v>
      </c>
      <c r="C17" s="40" t="s">
        <v>32</v>
      </c>
      <c r="D17" s="40" t="s">
        <v>28</v>
      </c>
      <c r="K17" s="4">
        <f>IF((B18-C18=1),4.5,0)</f>
        <v>0</v>
      </c>
      <c r="L17" s="1">
        <v>1</v>
      </c>
    </row>
    <row r="18" spans="2:12" ht="15" customHeight="1">
      <c r="B18" s="30">
        <f>B8</f>
        <v>0</v>
      </c>
      <c r="C18" s="9">
        <v>0</v>
      </c>
      <c r="D18" s="18">
        <f>K26</f>
        <v>0</v>
      </c>
      <c r="K18" s="4">
        <f>IF((B18-C18=2),4,0)</f>
        <v>0</v>
      </c>
      <c r="L18" s="1">
        <v>2</v>
      </c>
    </row>
    <row r="19" spans="11:12" ht="15" customHeight="1">
      <c r="K19" s="4">
        <f>IF((B18-C18=3),3.5,0)</f>
        <v>0</v>
      </c>
      <c r="L19" s="1">
        <v>3</v>
      </c>
    </row>
    <row r="20" spans="11:12" ht="15" customHeight="1">
      <c r="K20" s="4">
        <f>IF((B18-C18=4),3,0)</f>
        <v>0</v>
      </c>
      <c r="L20" s="1">
        <v>4</v>
      </c>
    </row>
    <row r="21" spans="2:12" ht="15" customHeight="1">
      <c r="B21" s="55" t="s">
        <v>47</v>
      </c>
      <c r="C21" s="55"/>
      <c r="D21" s="55"/>
      <c r="E21" s="55"/>
      <c r="F21" s="55"/>
      <c r="G21" s="56"/>
      <c r="K21" s="4">
        <f>IF((B18-C18=5),2.5,0)</f>
        <v>0</v>
      </c>
      <c r="L21" s="1">
        <v>5</v>
      </c>
    </row>
    <row r="22" spans="11:12" ht="15" customHeight="1">
      <c r="K22" s="4">
        <f>IF((B18-C18=6),2,0)</f>
        <v>0</v>
      </c>
      <c r="L22" s="1">
        <v>6</v>
      </c>
    </row>
    <row r="23" spans="2:12" ht="15" customHeight="1">
      <c r="B23" s="40" t="s">
        <v>35</v>
      </c>
      <c r="C23" s="40" t="s">
        <v>36</v>
      </c>
      <c r="D23" s="40" t="s">
        <v>28</v>
      </c>
      <c r="K23" s="4">
        <f>IF((B18-C18=7),1.5,0)</f>
        <v>0</v>
      </c>
      <c r="L23" s="1">
        <v>7</v>
      </c>
    </row>
    <row r="24" spans="2:12" ht="15" customHeight="1">
      <c r="B24" s="9">
        <v>0</v>
      </c>
      <c r="C24" s="9">
        <v>0</v>
      </c>
      <c r="D24" s="18">
        <f>IF(B24=3,1-(1/36*0.25*C24),(IF(B24=4,1.5-(1.5/48*0.25*C24),(IF(B24=5,2-(2/60*0.25*C24),(IF(B24=6,2.5-(2.5/72*0.25*C24),(IF(B24=7,3-(3/84*0.25*C24),(IF(B24=8,3.5-(3.5/96*0.25*C24),(IF(B24=9,4-(4/108*0.25*C24),(IF(B24&gt;=10,5-(5/120*0.25*C24),0)))))))))))))))</f>
        <v>0</v>
      </c>
      <c r="K24" s="4">
        <f>IF((B18-C18=8),1,0)</f>
        <v>0</v>
      </c>
      <c r="L24" s="1">
        <v>8</v>
      </c>
    </row>
    <row r="25" ht="15" customHeight="1">
      <c r="K25" s="4">
        <v>0</v>
      </c>
    </row>
    <row r="26" ht="15" customHeight="1">
      <c r="K26" s="4">
        <f>SUM(K15:K25)</f>
        <v>0</v>
      </c>
    </row>
    <row r="27" spans="2:7" ht="15" customHeight="1">
      <c r="B27" s="55" t="s">
        <v>48</v>
      </c>
      <c r="C27" s="55"/>
      <c r="D27" s="55"/>
      <c r="E27" s="55"/>
      <c r="F27" s="55"/>
      <c r="G27" s="56"/>
    </row>
    <row r="28" ht="15" customHeight="1"/>
    <row r="29" spans="2:4" ht="15" customHeight="1">
      <c r="B29" s="40" t="s">
        <v>37</v>
      </c>
      <c r="C29" s="40" t="s">
        <v>38</v>
      </c>
      <c r="D29" s="40" t="s">
        <v>28</v>
      </c>
    </row>
    <row r="30" spans="2:4" ht="15" customHeight="1">
      <c r="B30" s="4" t="s">
        <v>5</v>
      </c>
      <c r="C30" s="9">
        <v>0</v>
      </c>
      <c r="D30" s="20">
        <f>C30*2</f>
        <v>0</v>
      </c>
    </row>
    <row r="31" spans="2:4" ht="15" customHeight="1">
      <c r="B31" s="4" t="s">
        <v>6</v>
      </c>
      <c r="C31" s="9">
        <v>0</v>
      </c>
      <c r="D31" s="20">
        <f>C31*1.3</f>
        <v>0</v>
      </c>
    </row>
    <row r="32" spans="2:4" ht="15" customHeight="1">
      <c r="B32" s="4" t="s">
        <v>16</v>
      </c>
      <c r="C32" s="9">
        <v>0</v>
      </c>
      <c r="D32" s="20">
        <f>C32*1</f>
        <v>0</v>
      </c>
    </row>
    <row r="33" spans="2:4" ht="15" customHeight="1">
      <c r="B33" s="4" t="s">
        <v>7</v>
      </c>
      <c r="C33" s="9">
        <v>0</v>
      </c>
      <c r="D33" s="20">
        <f>C33*0.6</f>
        <v>0</v>
      </c>
    </row>
    <row r="34" spans="3:4" ht="15" customHeight="1">
      <c r="C34" s="13"/>
      <c r="D34" s="20">
        <f>IF((D30+D31+D32+D33)&gt;4,4,(D30+D31+D32+D33))</f>
        <v>0</v>
      </c>
    </row>
    <row r="35" ht="15" customHeight="1"/>
    <row r="36" ht="15" customHeight="1"/>
    <row r="37" spans="2:7" ht="15" customHeight="1">
      <c r="B37" s="55" t="s">
        <v>55</v>
      </c>
      <c r="C37" s="55"/>
      <c r="D37" s="55"/>
      <c r="E37" s="55"/>
      <c r="F37" s="55"/>
      <c r="G37" s="56"/>
    </row>
    <row r="38" ht="15" customHeight="1"/>
    <row r="39" spans="2:4" ht="15" customHeight="1">
      <c r="B39" s="40" t="s">
        <v>8</v>
      </c>
      <c r="C39" s="40" t="s">
        <v>9</v>
      </c>
      <c r="D39" s="40" t="s">
        <v>10</v>
      </c>
    </row>
    <row r="40" spans="2:4" ht="15" customHeight="1">
      <c r="B40" s="40"/>
      <c r="C40" s="40" t="s">
        <v>11</v>
      </c>
      <c r="D40" s="40" t="s">
        <v>11</v>
      </c>
    </row>
    <row r="41" spans="2:4" ht="15" customHeight="1">
      <c r="B41" s="3" t="s">
        <v>15</v>
      </c>
      <c r="C41" s="11">
        <v>0</v>
      </c>
      <c r="D41" s="11">
        <v>0</v>
      </c>
    </row>
    <row r="42" spans="2:4" ht="15" customHeight="1">
      <c r="B42" s="3" t="s">
        <v>14</v>
      </c>
      <c r="C42" s="11">
        <v>0</v>
      </c>
      <c r="D42" s="11">
        <v>0</v>
      </c>
    </row>
    <row r="43" spans="2:4" ht="15" customHeight="1">
      <c r="B43" s="3" t="s">
        <v>12</v>
      </c>
      <c r="C43" s="11">
        <v>0</v>
      </c>
      <c r="D43" s="11">
        <v>0</v>
      </c>
    </row>
    <row r="44" spans="2:4" ht="15" customHeight="1">
      <c r="B44" s="3" t="s">
        <v>33</v>
      </c>
      <c r="C44" s="21">
        <f>C41*0.3+C42*0.5+C43*1</f>
        <v>0</v>
      </c>
      <c r="D44" s="21">
        <f>(D41*0.3+D42*0.5+D43*1)*1.25</f>
        <v>0</v>
      </c>
    </row>
    <row r="45" spans="3:4" ht="15" customHeight="1">
      <c r="C45" s="40" t="s">
        <v>13</v>
      </c>
      <c r="D45" s="40">
        <f>IF((C41*0.3+C42*0.5+C43*1+(D41*0.3+D42*0.5+D43*1)*1.25)&gt;2.5,2.5,(C41*0.3+C42*0.5+C43*1+(D41*0.3+D42*0.5+D43*1)*1.25))</f>
        <v>0</v>
      </c>
    </row>
    <row r="46" ht="15" customHeight="1"/>
    <row r="47" ht="15" customHeight="1"/>
    <row r="48" spans="2:7" ht="15" customHeight="1">
      <c r="B48" s="55" t="s">
        <v>29</v>
      </c>
      <c r="C48" s="55"/>
      <c r="D48" s="55"/>
      <c r="E48" s="55"/>
      <c r="F48" s="55"/>
      <c r="G48" s="56"/>
    </row>
    <row r="49" ht="15" customHeight="1"/>
    <row r="50" spans="2:10" ht="15" customHeight="1">
      <c r="B50" s="40" t="s">
        <v>40</v>
      </c>
      <c r="C50" s="23" t="s">
        <v>19</v>
      </c>
      <c r="J50" s="1" t="s">
        <v>21</v>
      </c>
    </row>
    <row r="51" spans="2:10" ht="15" customHeight="1">
      <c r="B51" s="40" t="s">
        <v>41</v>
      </c>
      <c r="C51" s="21">
        <f>IF(C50="N",0,IF((F8+D13+D18+D24+D34+D45)*0.1&gt;1.5,1.5,(F8+D13+D18+D24+D34+D45)*0.1))</f>
        <v>0</v>
      </c>
      <c r="J51" s="1" t="s">
        <v>19</v>
      </c>
    </row>
    <row r="52" ht="15" customHeight="1"/>
    <row r="53" ht="15" customHeight="1"/>
    <row r="54" ht="15" customHeight="1"/>
    <row r="55" spans="2:7" ht="15" customHeight="1">
      <c r="B55" s="55" t="s">
        <v>18</v>
      </c>
      <c r="C55" s="55"/>
      <c r="D55" s="55"/>
      <c r="E55" s="55"/>
      <c r="F55" s="55"/>
      <c r="G55" s="56"/>
    </row>
    <row r="56" ht="15" customHeight="1">
      <c r="B56" s="6"/>
    </row>
    <row r="57" ht="15" customHeight="1"/>
    <row r="58" spans="2:4" ht="15" customHeight="1">
      <c r="B58" s="59" t="s">
        <v>18</v>
      </c>
      <c r="C58" s="59"/>
      <c r="D58" s="60">
        <f>IF((F8+D13+D18+D24+D34+D45+C51)&gt;30,30,(F8+D13+D18+D24+D34+D45+C51))</f>
        <v>0</v>
      </c>
    </row>
    <row r="59" ht="15" customHeight="1"/>
    <row r="60" ht="15" customHeight="1"/>
    <row r="61" ht="15" customHeight="1"/>
  </sheetData>
  <sheetProtection password="BBB3" sheet="1" objects="1" scenarios="1" selectLockedCells="1"/>
  <mergeCells count="10">
    <mergeCell ref="B1:G1"/>
    <mergeCell ref="B5:G5"/>
    <mergeCell ref="B10:G10"/>
    <mergeCell ref="B15:G15"/>
    <mergeCell ref="B58:C58"/>
    <mergeCell ref="B27:G27"/>
    <mergeCell ref="B21:G21"/>
    <mergeCell ref="B37:G37"/>
    <mergeCell ref="B55:G55"/>
    <mergeCell ref="B48:G48"/>
  </mergeCells>
  <dataValidations count="2">
    <dataValidation type="list" allowBlank="1" showInputMessage="1" showErrorMessage="1" promptTitle="Área puesto alegado / solicitado" prompt="Funcional - Funcional   100%&#10;Funcional - Relacional    80%&#10;Relacional - Relacional   60%&#10;Agrupación de Áreas     40%" sqref="E8">
      <formula1>$J$5:$J$9</formula1>
    </dataValidation>
    <dataValidation type="list" allowBlank="1" showInputMessage="1" showErrorMessage="1" promptTitle="Cuerpo Preferente" prompt="Indica si participas desde el cuerpo preferente del cuerpo." sqref="C50">
      <formula1>$J$50:$J$51</formula1>
    </dataValidation>
  </dataValidation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Baremo concurso 2016</dc:title>
  <dc:subject/>
  <dc:creator>isa</dc:creator>
  <cp:keywords/>
  <dc:description/>
  <cp:lastModifiedBy>jose</cp:lastModifiedBy>
  <cp:lastPrinted>2006-02-10T12:10:43Z</cp:lastPrinted>
  <dcterms:created xsi:type="dcterms:W3CDTF">2006-02-07T09:07:07Z</dcterms:created>
  <dcterms:modified xsi:type="dcterms:W3CDTF">2016-06-03T08:31:26Z</dcterms:modified>
  <cp:category/>
  <cp:version/>
  <cp:contentType/>
  <cp:contentStatus/>
</cp:coreProperties>
</file>